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540" windowWidth="23250" windowHeight="9375"/>
  </bookViews>
  <sheets>
    <sheet name="FONDO E BUDGET" sheetId="1" r:id="rId1"/>
  </sheets>
  <calcPr calcId="145621"/>
</workbook>
</file>

<file path=xl/calcChain.xml><?xml version="1.0" encoding="utf-8"?>
<calcChain xmlns="http://schemas.openxmlformats.org/spreadsheetml/2006/main">
  <c r="H56" i="1" l="1"/>
  <c r="H55" i="1"/>
  <c r="H45" i="1" l="1"/>
  <c r="H46" i="1"/>
  <c r="H44" i="1"/>
  <c r="H51" i="1"/>
  <c r="H50" i="1"/>
  <c r="H33" i="1"/>
  <c r="H34" i="1"/>
  <c r="H35" i="1"/>
  <c r="H36" i="1"/>
  <c r="H37" i="1"/>
  <c r="H38" i="1"/>
  <c r="H39" i="1"/>
  <c r="H40" i="1"/>
  <c r="H32" i="1"/>
  <c r="K32" i="1" s="1"/>
  <c r="H27" i="1"/>
  <c r="H28" i="1"/>
  <c r="H26" i="1"/>
  <c r="H16" i="1"/>
  <c r="H17" i="1"/>
  <c r="K17" i="1" s="1"/>
  <c r="H18" i="1"/>
  <c r="H21" i="1"/>
  <c r="H22" i="1"/>
  <c r="H15" i="1"/>
  <c r="F56" i="1"/>
  <c r="F55" i="1"/>
  <c r="F51" i="1"/>
  <c r="F50" i="1"/>
  <c r="F46" i="1"/>
  <c r="F45" i="1"/>
  <c r="F44" i="1"/>
  <c r="F40" i="1"/>
  <c r="F39" i="1"/>
  <c r="F38" i="1"/>
  <c r="F37" i="1"/>
  <c r="F36" i="1"/>
  <c r="F35" i="1"/>
  <c r="F34" i="1"/>
  <c r="F33" i="1"/>
  <c r="F32" i="1"/>
  <c r="F28" i="1"/>
  <c r="F27" i="1"/>
  <c r="F26" i="1"/>
  <c r="F22" i="1"/>
  <c r="F21" i="1"/>
  <c r="F20" i="1"/>
  <c r="F19" i="1"/>
  <c r="F18" i="1"/>
  <c r="F17" i="1"/>
  <c r="F16" i="1"/>
  <c r="F15" i="1"/>
  <c r="K15" i="1" l="1"/>
  <c r="K16" i="1"/>
  <c r="K18" i="1"/>
  <c r="K21" i="1"/>
  <c r="K22" i="1"/>
  <c r="H20" i="1" l="1"/>
  <c r="K20" i="1" s="1"/>
  <c r="H19" i="1"/>
  <c r="K19" i="1" s="1"/>
  <c r="J52" i="1" l="1"/>
  <c r="I52" i="1"/>
  <c r="H52" i="1"/>
  <c r="C52" i="1"/>
  <c r="K51" i="1"/>
  <c r="K50" i="1"/>
  <c r="K28" i="1"/>
  <c r="J29" i="1"/>
  <c r="I29" i="1"/>
  <c r="H29" i="1"/>
  <c r="C29" i="1"/>
  <c r="J57" i="1"/>
  <c r="I57" i="1"/>
  <c r="H57" i="1"/>
  <c r="C57" i="1"/>
  <c r="K56" i="1"/>
  <c r="K55" i="1"/>
  <c r="J47" i="1"/>
  <c r="I47" i="1"/>
  <c r="H47" i="1"/>
  <c r="C47" i="1"/>
  <c r="K46" i="1"/>
  <c r="K45" i="1"/>
  <c r="K44" i="1"/>
  <c r="I41" i="1"/>
  <c r="H41" i="1"/>
  <c r="C41" i="1"/>
  <c r="K26" i="1"/>
  <c r="C23" i="1"/>
  <c r="J23" i="1"/>
  <c r="I23" i="1"/>
  <c r="H23" i="1"/>
  <c r="K52" i="1" l="1"/>
  <c r="I59" i="1"/>
  <c r="K29" i="1"/>
  <c r="K47" i="1"/>
  <c r="K57" i="1"/>
  <c r="K23" i="1"/>
  <c r="K40" i="1" l="1"/>
  <c r="K36" i="1"/>
  <c r="K38" i="1" l="1"/>
  <c r="K39" i="1"/>
  <c r="K37" i="1"/>
  <c r="K33" i="1"/>
  <c r="K35" i="1"/>
  <c r="K34" i="1"/>
  <c r="J41" i="1" l="1"/>
  <c r="K41" i="1"/>
  <c r="C61" i="1" s="1"/>
</calcChain>
</file>

<file path=xl/sharedStrings.xml><?xml version="1.0" encoding="utf-8"?>
<sst xmlns="http://schemas.openxmlformats.org/spreadsheetml/2006/main" count="65" uniqueCount="46">
  <si>
    <t>FONDO COMPLESSIVO</t>
  </si>
  <si>
    <t>€</t>
  </si>
  <si>
    <t>COMUNE DI GUALDO CATTANEO</t>
  </si>
  <si>
    <t>FONDO PER LA PERFORMANCE PERSONALE DEL COMPARTO</t>
  </si>
  <si>
    <t>PROSPETTO DI LIQUIDAZIONE DEGLI INCENTIVI</t>
  </si>
  <si>
    <t>IMPORTO DOVUTO PER CIASCUN DIPENDENTE DEL COMPARTO IN RELAZIONE ALLA VALUTAZIONE FINALE DEGLI OBIETTIVI DA PARTE DELL'O.I.V. E DELLE SCHEDE DI VALUTAZIONE DEI RESPONSABILI</t>
  </si>
  <si>
    <t>AREA DI APPARTENENZA</t>
  </si>
  <si>
    <t>DIPENDENTE</t>
  </si>
  <si>
    <t>IMPORTO NETTO DOVUTO</t>
  </si>
  <si>
    <t>AFFARI GENERALI</t>
  </si>
  <si>
    <t>BUDGET ASSEGNATO ALL'AREA</t>
  </si>
  <si>
    <t>Totali</t>
  </si>
  <si>
    <t>FINANZIARIA</t>
  </si>
  <si>
    <t>LL.PP.</t>
  </si>
  <si>
    <t>URBANISTICA</t>
  </si>
  <si>
    <t>DEMOGRAFICA</t>
  </si>
  <si>
    <t>TOTALE GENERALE</t>
  </si>
  <si>
    <t>IMPORTO  DOVUTO ORGANIZZ + INDIVID</t>
  </si>
  <si>
    <t>ECONOMIA</t>
  </si>
  <si>
    <t>CAP/CC</t>
  </si>
  <si>
    <t>50/470</t>
  </si>
  <si>
    <t>50/60</t>
  </si>
  <si>
    <t>50/930</t>
  </si>
  <si>
    <t>50/660</t>
  </si>
  <si>
    <t>50/140</t>
  </si>
  <si>
    <t>50/100</t>
  </si>
  <si>
    <t>50/120</t>
  </si>
  <si>
    <t>50/250</t>
  </si>
  <si>
    <t>50/770</t>
  </si>
  <si>
    <t>50/190</t>
  </si>
  <si>
    <t>50/825</t>
  </si>
  <si>
    <t>50/270</t>
  </si>
  <si>
    <t>50/280</t>
  </si>
  <si>
    <t>POLIZIA LOCALE</t>
  </si>
  <si>
    <t xml:space="preserve">RIDUZIONE PER ASSENZE </t>
  </si>
  <si>
    <t>PERFORMANCE ORGANIZZATIVA</t>
  </si>
  <si>
    <t>PERFORMANCE INDIVIDUALE</t>
  </si>
  <si>
    <t>VALORE TOTALE (ORGANIZZATIVAx45/100)+(INDIVIDUALE *55/100)</t>
  </si>
  <si>
    <t>FASCIA DI MERITO</t>
  </si>
  <si>
    <t>MAGGIORAZIONE PER RIDUZIONE ALTRI DIPENDENTI AREA</t>
  </si>
  <si>
    <t>ANNO 2019</t>
  </si>
  <si>
    <t>fino al 31/08/2019</t>
  </si>
  <si>
    <t>p.time 66,67%</t>
  </si>
  <si>
    <t>p. time 83,33%</t>
  </si>
  <si>
    <t>71,19*</t>
  </si>
  <si>
    <t>*riduzione periodo nomina responsabile (dal 01/07/2019 al 09/08/2019)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</si>
</sst>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0" xfId="0" applyFill="1" applyAlignment="1">
      <alignment horizontal="center"/>
    </xf>
    <xf numFmtId="0" fontId="0" fillId="0" borderId="0" xfId="0" applyFill="1"/>
    <xf numFmtId="2" fontId="0" fillId="0" borderId="0" xfId="0" applyNumberFormat="1"/>
    <xf numFmtId="0" fontId="1" fillId="0" borderId="1" xfId="0" applyFont="1" applyBorder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4" fontId="0" fillId="2" borderId="1" xfId="0" applyNumberFormat="1" applyFill="1" applyBorder="1"/>
    <xf numFmtId="4" fontId="0" fillId="0" borderId="1" xfId="0" applyNumberFormat="1" applyBorder="1"/>
    <xf numFmtId="4" fontId="1" fillId="0" borderId="1" xfId="0" applyNumberFormat="1" applyFont="1" applyBorder="1"/>
    <xf numFmtId="4" fontId="0" fillId="0" borderId="5" xfId="0" applyNumberFormat="1" applyBorder="1"/>
    <xf numFmtId="4" fontId="0" fillId="0" borderId="6" xfId="0" applyNumberFormat="1" applyBorder="1"/>
    <xf numFmtId="4" fontId="1" fillId="0" borderId="7" xfId="0" applyNumberFormat="1" applyFont="1" applyBorder="1"/>
    <xf numFmtId="4" fontId="0" fillId="0" borderId="0" xfId="0" applyNumberFormat="1"/>
    <xf numFmtId="4" fontId="0" fillId="0" borderId="2" xfId="0" applyNumberFormat="1" applyBorder="1"/>
    <xf numFmtId="4" fontId="1" fillId="0" borderId="2" xfId="0" applyNumberFormat="1" applyFont="1" applyBorder="1"/>
    <xf numFmtId="4" fontId="0" fillId="0" borderId="4" xfId="0" applyNumberFormat="1" applyBorder="1"/>
    <xf numFmtId="4" fontId="1" fillId="0" borderId="8" xfId="0" applyNumberFormat="1" applyFont="1" applyBorder="1"/>
    <xf numFmtId="4" fontId="1" fillId="0" borderId="4" xfId="0" applyNumberFormat="1" applyFont="1" applyBorder="1"/>
    <xf numFmtId="4" fontId="1" fillId="0" borderId="11" xfId="0" applyNumberFormat="1" applyFont="1" applyBorder="1"/>
    <xf numFmtId="4" fontId="1" fillId="0" borderId="9" xfId="0" applyNumberFormat="1" applyFont="1" applyBorder="1"/>
    <xf numFmtId="4" fontId="0" fillId="4" borderId="1" xfId="0" applyNumberFormat="1" applyFill="1" applyBorder="1"/>
    <xf numFmtId="4" fontId="0" fillId="4" borderId="4" xfId="0" applyNumberFormat="1" applyFill="1" applyBorder="1"/>
    <xf numFmtId="4" fontId="1" fillId="0" borderId="0" xfId="0" applyNumberFormat="1" applyFont="1" applyBorder="1"/>
    <xf numFmtId="0" fontId="0" fillId="0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wrapText="1"/>
    </xf>
    <xf numFmtId="4" fontId="0" fillId="0" borderId="1" xfId="0" applyNumberFormat="1" applyBorder="1" applyAlignment="1">
      <alignment wrapText="1"/>
    </xf>
    <xf numFmtId="0" fontId="0" fillId="0" borderId="2" xfId="0" applyBorder="1" applyAlignment="1">
      <alignment horizontal="right" wrapText="1"/>
    </xf>
    <xf numFmtId="0" fontId="0" fillId="0" borderId="4" xfId="0" applyBorder="1" applyAlignment="1">
      <alignment wrapText="1"/>
    </xf>
    <xf numFmtId="0" fontId="0" fillId="0" borderId="10" xfId="0" applyBorder="1" applyAlignment="1">
      <alignment horizontal="right" wrapText="1"/>
    </xf>
    <xf numFmtId="0" fontId="1" fillId="0" borderId="0" xfId="0" applyFont="1" applyBorder="1" applyAlignment="1">
      <alignment wrapText="1"/>
    </xf>
    <xf numFmtId="4" fontId="0" fillId="0" borderId="13" xfId="0" applyNumberFormat="1" applyBorder="1"/>
    <xf numFmtId="0" fontId="0" fillId="3" borderId="1" xfId="0" applyFill="1" applyBorder="1" applyAlignment="1">
      <alignment wrapText="1"/>
    </xf>
    <xf numFmtId="0" fontId="0" fillId="3" borderId="4" xfId="0" applyFill="1" applyBorder="1" applyAlignment="1">
      <alignment wrapText="1"/>
    </xf>
    <xf numFmtId="4" fontId="0" fillId="0" borderId="1" xfId="0" applyNumberFormat="1" applyBorder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topLeftCell="A29" workbookViewId="0">
      <selection activeCell="G63" sqref="G63"/>
    </sheetView>
  </sheetViews>
  <sheetFormatPr defaultRowHeight="15" x14ac:dyDescent="0.25"/>
  <cols>
    <col min="1" max="1" width="15.85546875" style="31" customWidth="1"/>
    <col min="2" max="2" width="20.42578125" style="31" customWidth="1"/>
    <col min="3" max="3" width="16.42578125" customWidth="1"/>
    <col min="4" max="4" width="18.28515625" customWidth="1"/>
    <col min="5" max="5" width="16.42578125" customWidth="1"/>
    <col min="6" max="6" width="19.28515625" customWidth="1"/>
    <col min="7" max="7" width="12.7109375" customWidth="1"/>
    <col min="8" max="8" width="14.28515625" customWidth="1"/>
    <col min="9" max="9" width="14.140625" customWidth="1"/>
    <col min="10" max="10" width="13.85546875" customWidth="1"/>
    <col min="11" max="11" width="13" customWidth="1"/>
    <col min="12" max="12" width="14.7109375" style="7" bestFit="1" customWidth="1"/>
  </cols>
  <sheetData>
    <row r="1" spans="1:12" ht="23.25" x14ac:dyDescent="0.35">
      <c r="A1" s="43" t="s">
        <v>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3" spans="1:12" ht="18.75" x14ac:dyDescent="0.3">
      <c r="A3" s="44" t="s">
        <v>3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2" s="3" customFormat="1" x14ac:dyDescent="0.25">
      <c r="A4" s="30"/>
      <c r="B4" s="30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8.75" x14ac:dyDescent="0.3">
      <c r="A5" s="45" t="s">
        <v>40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6"/>
    </row>
    <row r="7" spans="1:12" ht="15.75" x14ac:dyDescent="0.25">
      <c r="A7" s="49" t="s">
        <v>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6"/>
    </row>
    <row r="8" spans="1:12" ht="30" x14ac:dyDescent="0.25">
      <c r="A8" s="31" t="s">
        <v>0</v>
      </c>
      <c r="J8" s="6" t="s">
        <v>1</v>
      </c>
      <c r="K8" s="13">
        <v>16689</v>
      </c>
    </row>
    <row r="10" spans="1:12" ht="30" customHeight="1" x14ac:dyDescent="0.25">
      <c r="A10" s="47" t="s">
        <v>5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6"/>
    </row>
    <row r="12" spans="1:12" ht="90" x14ac:dyDescent="0.25">
      <c r="A12" s="5" t="s">
        <v>6</v>
      </c>
      <c r="B12" s="8" t="s">
        <v>7</v>
      </c>
      <c r="C12" s="8" t="s">
        <v>10</v>
      </c>
      <c r="D12" s="8" t="s">
        <v>35</v>
      </c>
      <c r="E12" s="8" t="s">
        <v>36</v>
      </c>
      <c r="F12" s="8" t="s">
        <v>37</v>
      </c>
      <c r="G12" s="8" t="s">
        <v>38</v>
      </c>
      <c r="H12" s="8" t="s">
        <v>17</v>
      </c>
      <c r="I12" s="8" t="s">
        <v>34</v>
      </c>
      <c r="J12" s="8" t="s">
        <v>39</v>
      </c>
      <c r="K12" s="8" t="s">
        <v>8</v>
      </c>
      <c r="L12" s="8" t="s">
        <v>19</v>
      </c>
    </row>
    <row r="13" spans="1:12" x14ac:dyDescent="0.25">
      <c r="A13" s="32"/>
      <c r="B13" s="32"/>
      <c r="C13" s="1"/>
      <c r="D13" s="1"/>
      <c r="E13" s="1"/>
      <c r="F13" s="1"/>
      <c r="G13" s="1"/>
      <c r="H13" s="1"/>
      <c r="I13" s="1"/>
      <c r="J13" s="1"/>
      <c r="K13" s="1"/>
      <c r="L13" s="9"/>
    </row>
    <row r="14" spans="1:12" ht="30" x14ac:dyDescent="0.25">
      <c r="A14" s="32" t="s">
        <v>9</v>
      </c>
      <c r="B14" s="34">
        <v>4873.34</v>
      </c>
      <c r="C14" s="14"/>
      <c r="D14" s="14"/>
      <c r="E14" s="14"/>
      <c r="F14" s="14"/>
      <c r="G14" s="14"/>
      <c r="H14" s="14"/>
      <c r="I14" s="14"/>
      <c r="J14" s="14"/>
      <c r="K14" s="14"/>
      <c r="L14" s="9"/>
    </row>
    <row r="15" spans="1:12" x14ac:dyDescent="0.25">
      <c r="A15" s="32"/>
      <c r="B15" s="40">
        <v>214</v>
      </c>
      <c r="C15" s="14">
        <v>571.38</v>
      </c>
      <c r="D15" s="32">
        <v>100</v>
      </c>
      <c r="E15" s="32">
        <v>95</v>
      </c>
      <c r="F15" s="34">
        <f t="shared" ref="F15:F22" si="0">D15*45/100+(E15*55/100)</f>
        <v>97.25</v>
      </c>
      <c r="G15" s="32">
        <v>100</v>
      </c>
      <c r="H15" s="14">
        <f>C15*G15/100</f>
        <v>571.38</v>
      </c>
      <c r="I15" s="14">
        <v>0</v>
      </c>
      <c r="J15" s="14"/>
      <c r="K15" s="15">
        <f>SUM(H15)-I15+J15</f>
        <v>571.38</v>
      </c>
      <c r="L15" s="9" t="s">
        <v>20</v>
      </c>
    </row>
    <row r="16" spans="1:12" x14ac:dyDescent="0.25">
      <c r="A16" s="32"/>
      <c r="B16" s="40">
        <v>85</v>
      </c>
      <c r="C16" s="14">
        <v>657.09</v>
      </c>
      <c r="D16" s="32">
        <v>100</v>
      </c>
      <c r="E16" s="32">
        <v>100</v>
      </c>
      <c r="F16" s="34">
        <f t="shared" si="0"/>
        <v>100</v>
      </c>
      <c r="G16" s="32">
        <v>100</v>
      </c>
      <c r="H16" s="14">
        <f t="shared" ref="H16:H22" si="1">C16*G16/100</f>
        <v>657.09</v>
      </c>
      <c r="I16" s="14">
        <v>0</v>
      </c>
      <c r="J16" s="14"/>
      <c r="K16" s="15">
        <f t="shared" ref="K16:K22" si="2">SUM(H16)-I16+J16</f>
        <v>657.09</v>
      </c>
      <c r="L16" s="9" t="s">
        <v>21</v>
      </c>
    </row>
    <row r="17" spans="1:12" x14ac:dyDescent="0.25">
      <c r="A17" s="32"/>
      <c r="B17" s="40">
        <v>309</v>
      </c>
      <c r="C17" s="14">
        <v>657.09</v>
      </c>
      <c r="D17" s="32">
        <v>100</v>
      </c>
      <c r="E17" s="32">
        <v>97</v>
      </c>
      <c r="F17" s="34">
        <f t="shared" si="0"/>
        <v>98.35</v>
      </c>
      <c r="G17" s="32">
        <v>100</v>
      </c>
      <c r="H17" s="14">
        <f t="shared" si="1"/>
        <v>657.09</v>
      </c>
      <c r="I17" s="14">
        <v>0</v>
      </c>
      <c r="J17" s="14"/>
      <c r="K17" s="15">
        <f t="shared" si="2"/>
        <v>657.09</v>
      </c>
      <c r="L17" s="9" t="s">
        <v>22</v>
      </c>
    </row>
    <row r="18" spans="1:12" x14ac:dyDescent="0.25">
      <c r="A18" s="32"/>
      <c r="B18" s="40">
        <v>79</v>
      </c>
      <c r="C18" s="14">
        <v>571.38</v>
      </c>
      <c r="D18" s="32">
        <v>100</v>
      </c>
      <c r="E18" s="32">
        <v>87</v>
      </c>
      <c r="F18" s="34">
        <f t="shared" si="0"/>
        <v>92.85</v>
      </c>
      <c r="G18" s="32">
        <v>90</v>
      </c>
      <c r="H18" s="14">
        <f t="shared" si="1"/>
        <v>514.24199999999996</v>
      </c>
      <c r="I18" s="14">
        <v>0</v>
      </c>
      <c r="J18" s="14"/>
      <c r="K18" s="15">
        <f t="shared" si="2"/>
        <v>514.24199999999996</v>
      </c>
      <c r="L18" s="9" t="s">
        <v>20</v>
      </c>
    </row>
    <row r="19" spans="1:12" x14ac:dyDescent="0.25">
      <c r="A19" s="33"/>
      <c r="B19" s="40">
        <v>245</v>
      </c>
      <c r="C19" s="14">
        <v>571.38</v>
      </c>
      <c r="D19" s="32">
        <v>100</v>
      </c>
      <c r="E19" s="32">
        <v>97</v>
      </c>
      <c r="F19" s="14">
        <f t="shared" si="0"/>
        <v>98.35</v>
      </c>
      <c r="G19" s="32">
        <v>100</v>
      </c>
      <c r="H19" s="14">
        <f t="shared" si="1"/>
        <v>571.38</v>
      </c>
      <c r="I19" s="14">
        <v>0</v>
      </c>
      <c r="J19" s="14"/>
      <c r="K19" s="15">
        <f t="shared" si="2"/>
        <v>571.38</v>
      </c>
      <c r="L19" s="9" t="s">
        <v>20</v>
      </c>
    </row>
    <row r="20" spans="1:12" x14ac:dyDescent="0.25">
      <c r="A20" s="33" t="s">
        <v>43</v>
      </c>
      <c r="B20" s="40">
        <v>377</v>
      </c>
      <c r="C20" s="14">
        <v>616.54999999999995</v>
      </c>
      <c r="D20" s="32">
        <v>100</v>
      </c>
      <c r="E20" s="32">
        <v>100</v>
      </c>
      <c r="F20" s="14">
        <f t="shared" si="0"/>
        <v>100</v>
      </c>
      <c r="G20" s="32">
        <v>100</v>
      </c>
      <c r="H20" s="14">
        <f t="shared" si="1"/>
        <v>616.54999999999995</v>
      </c>
      <c r="I20" s="14">
        <v>0</v>
      </c>
      <c r="J20" s="14"/>
      <c r="K20" s="15">
        <f t="shared" si="2"/>
        <v>616.54999999999995</v>
      </c>
      <c r="L20" s="9" t="s">
        <v>22</v>
      </c>
    </row>
    <row r="21" spans="1:12" x14ac:dyDescent="0.25">
      <c r="A21" s="32"/>
      <c r="B21" s="40">
        <v>313</v>
      </c>
      <c r="C21" s="14">
        <v>657.09</v>
      </c>
      <c r="D21" s="32">
        <v>100</v>
      </c>
      <c r="E21" s="32">
        <v>100</v>
      </c>
      <c r="F21" s="14">
        <f t="shared" si="0"/>
        <v>100</v>
      </c>
      <c r="G21" s="32">
        <v>100</v>
      </c>
      <c r="H21" s="14">
        <f t="shared" si="1"/>
        <v>657.09</v>
      </c>
      <c r="I21" s="14">
        <v>0</v>
      </c>
      <c r="J21" s="14"/>
      <c r="K21" s="15">
        <f t="shared" si="2"/>
        <v>657.09</v>
      </c>
      <c r="L21" s="9" t="s">
        <v>23</v>
      </c>
    </row>
    <row r="22" spans="1:12" ht="15.75" thickBot="1" x14ac:dyDescent="0.3">
      <c r="A22" s="32"/>
      <c r="B22" s="40">
        <v>98</v>
      </c>
      <c r="C22" s="14">
        <v>571.38</v>
      </c>
      <c r="D22" s="32">
        <v>100</v>
      </c>
      <c r="E22" s="32">
        <v>98</v>
      </c>
      <c r="F22" s="34">
        <f t="shared" si="0"/>
        <v>98.9</v>
      </c>
      <c r="G22" s="32">
        <v>100</v>
      </c>
      <c r="H22" s="14">
        <f t="shared" si="1"/>
        <v>571.38</v>
      </c>
      <c r="I22" s="14">
        <v>0</v>
      </c>
      <c r="J22" s="14"/>
      <c r="K22" s="15">
        <f t="shared" si="2"/>
        <v>571.38</v>
      </c>
      <c r="L22" s="9" t="s">
        <v>20</v>
      </c>
    </row>
    <row r="23" spans="1:12" ht="15.75" thickBot="1" x14ac:dyDescent="0.3">
      <c r="A23" s="32"/>
      <c r="B23" s="35" t="s">
        <v>11</v>
      </c>
      <c r="C23" s="16">
        <f>SUM(C14:C22)</f>
        <v>4873.34</v>
      </c>
      <c r="D23" s="39"/>
      <c r="E23" s="39"/>
      <c r="F23" s="39"/>
      <c r="G23" s="39"/>
      <c r="H23" s="17">
        <f>SUM(H15:H22)</f>
        <v>4816.2020000000002</v>
      </c>
      <c r="I23" s="17">
        <f>SUM(I15:I22)</f>
        <v>0</v>
      </c>
      <c r="J23" s="17">
        <f>SUM(J15:J22)</f>
        <v>0</v>
      </c>
      <c r="K23" s="18">
        <f>SUM(K15:K22)</f>
        <v>4816.2020000000002</v>
      </c>
      <c r="L23" s="10"/>
    </row>
    <row r="24" spans="1:12" x14ac:dyDescent="0.25">
      <c r="C24" s="19"/>
      <c r="D24" s="19"/>
      <c r="E24" s="19"/>
      <c r="F24" s="19"/>
      <c r="G24" s="19"/>
      <c r="H24" s="19"/>
      <c r="I24" s="19"/>
      <c r="J24" s="19"/>
      <c r="K24" s="19"/>
    </row>
    <row r="25" spans="1:12" x14ac:dyDescent="0.25">
      <c r="A25" s="32" t="s">
        <v>12</v>
      </c>
      <c r="B25" s="34">
        <v>1971.28</v>
      </c>
      <c r="C25" s="14"/>
      <c r="D25" s="14"/>
      <c r="E25" s="14"/>
      <c r="F25" s="14"/>
      <c r="G25" s="14"/>
      <c r="H25" s="14"/>
      <c r="I25" s="14"/>
      <c r="J25" s="14"/>
      <c r="K25" s="20"/>
      <c r="L25" s="9"/>
    </row>
    <row r="26" spans="1:12" x14ac:dyDescent="0.25">
      <c r="A26" s="32"/>
      <c r="B26" s="40">
        <v>90</v>
      </c>
      <c r="C26" s="14">
        <v>657.09</v>
      </c>
      <c r="D26" s="32">
        <v>100</v>
      </c>
      <c r="E26" s="32">
        <v>98</v>
      </c>
      <c r="F26" s="34">
        <f>D26*45/100+(E26*55/100)</f>
        <v>98.9</v>
      </c>
      <c r="G26" s="32">
        <v>100</v>
      </c>
      <c r="H26" s="14">
        <f>C26*G26/100</f>
        <v>657.09</v>
      </c>
      <c r="I26" s="14">
        <v>0</v>
      </c>
      <c r="J26" s="14"/>
      <c r="K26" s="21">
        <f t="shared" ref="K26:K28" si="3">SUM(H26)-I26+J26</f>
        <v>657.09</v>
      </c>
      <c r="L26" s="9" t="s">
        <v>24</v>
      </c>
    </row>
    <row r="27" spans="1:12" x14ac:dyDescent="0.25">
      <c r="A27" s="32"/>
      <c r="B27" s="41">
        <v>249</v>
      </c>
      <c r="C27" s="22">
        <v>657.09</v>
      </c>
      <c r="D27" s="32">
        <v>100</v>
      </c>
      <c r="E27" s="32">
        <v>98</v>
      </c>
      <c r="F27" s="34">
        <f>D27*45/100+(E27*55/100)</f>
        <v>98.9</v>
      </c>
      <c r="G27" s="36">
        <v>100</v>
      </c>
      <c r="H27" s="14">
        <f t="shared" ref="H27:H28" si="4">C27*G27/100</f>
        <v>657.09</v>
      </c>
      <c r="I27" s="42" t="s">
        <v>44</v>
      </c>
      <c r="J27" s="22"/>
      <c r="K27" s="23">
        <v>585.9</v>
      </c>
      <c r="L27" s="11" t="s">
        <v>25</v>
      </c>
    </row>
    <row r="28" spans="1:12" ht="15.75" thickBot="1" x14ac:dyDescent="0.3">
      <c r="A28" s="32"/>
      <c r="B28" s="40">
        <v>439</v>
      </c>
      <c r="C28" s="22">
        <v>657.09</v>
      </c>
      <c r="D28" s="32">
        <v>100</v>
      </c>
      <c r="E28" s="32">
        <v>96</v>
      </c>
      <c r="F28" s="34">
        <f>D28*45/100+(E28*55/100)</f>
        <v>97.8</v>
      </c>
      <c r="G28" s="36">
        <v>100</v>
      </c>
      <c r="H28" s="14">
        <f t="shared" si="4"/>
        <v>657.09</v>
      </c>
      <c r="I28" s="14">
        <v>0</v>
      </c>
      <c r="J28" s="22"/>
      <c r="K28" s="24">
        <f t="shared" si="3"/>
        <v>657.09</v>
      </c>
      <c r="L28" s="9" t="s">
        <v>26</v>
      </c>
    </row>
    <row r="29" spans="1:12" ht="15.75" thickBot="1" x14ac:dyDescent="0.3">
      <c r="A29" s="32"/>
      <c r="B29" s="37" t="s">
        <v>11</v>
      </c>
      <c r="C29" s="16">
        <f>SUM(C25:C28)</f>
        <v>1971.27</v>
      </c>
      <c r="D29" s="16"/>
      <c r="E29" s="16"/>
      <c r="F29" s="16"/>
      <c r="G29" s="16"/>
      <c r="H29" s="16">
        <f t="shared" ref="H29:K29" si="5">SUM(H25:H28)</f>
        <v>1971.27</v>
      </c>
      <c r="I29" s="16">
        <f t="shared" si="5"/>
        <v>0</v>
      </c>
      <c r="J29" s="16">
        <f t="shared" si="5"/>
        <v>0</v>
      </c>
      <c r="K29" s="25">
        <f t="shared" si="5"/>
        <v>1900.08</v>
      </c>
      <c r="L29" s="12"/>
    </row>
    <row r="30" spans="1:12" x14ac:dyDescent="0.25">
      <c r="C30" s="19"/>
      <c r="D30" s="19"/>
      <c r="E30" s="19"/>
      <c r="F30" s="19"/>
      <c r="G30" s="19"/>
      <c r="H30" s="19"/>
      <c r="I30" s="19"/>
      <c r="J30" s="19"/>
      <c r="K30" s="19"/>
    </row>
    <row r="31" spans="1:12" x14ac:dyDescent="0.25">
      <c r="A31" s="32" t="s">
        <v>13</v>
      </c>
      <c r="B31" s="34">
        <v>5073.32</v>
      </c>
      <c r="C31" s="14"/>
      <c r="D31" s="14"/>
      <c r="E31" s="14"/>
      <c r="F31" s="14"/>
      <c r="G31" s="14"/>
      <c r="H31" s="14"/>
      <c r="I31" s="14"/>
      <c r="J31" s="14"/>
      <c r="K31" s="20"/>
      <c r="L31" s="9"/>
    </row>
    <row r="32" spans="1:12" x14ac:dyDescent="0.25">
      <c r="B32" s="40">
        <v>82</v>
      </c>
      <c r="C32" s="14">
        <v>742.8</v>
      </c>
      <c r="D32" s="32">
        <v>97.1</v>
      </c>
      <c r="E32" s="32">
        <v>90</v>
      </c>
      <c r="F32" s="34">
        <f t="shared" ref="F32:F40" si="6">D32*45/100+(E32*55/100)</f>
        <v>93.194999999999993</v>
      </c>
      <c r="G32" s="32">
        <v>90</v>
      </c>
      <c r="H32" s="14">
        <f>C32*G32/100</f>
        <v>668.52</v>
      </c>
      <c r="I32" s="14">
        <v>0</v>
      </c>
      <c r="J32" s="14">
        <v>59.12</v>
      </c>
      <c r="K32" s="21">
        <f t="shared" ref="K32:K40" si="7">SUM(H32)-I32+J32</f>
        <v>727.64</v>
      </c>
      <c r="L32" s="9" t="s">
        <v>27</v>
      </c>
    </row>
    <row r="33" spans="1:14" x14ac:dyDescent="0.25">
      <c r="B33" s="40">
        <v>58</v>
      </c>
      <c r="C33" s="14">
        <v>571.38</v>
      </c>
      <c r="D33" s="32">
        <v>97.1</v>
      </c>
      <c r="E33" s="32">
        <v>92</v>
      </c>
      <c r="F33" s="34">
        <f t="shared" si="6"/>
        <v>94.295000000000002</v>
      </c>
      <c r="G33" s="32">
        <v>100</v>
      </c>
      <c r="H33" s="14">
        <f t="shared" ref="H33:H40" si="8">C33*G33/100</f>
        <v>571.38</v>
      </c>
      <c r="I33" s="14">
        <v>0</v>
      </c>
      <c r="J33" s="14">
        <v>66</v>
      </c>
      <c r="K33" s="21">
        <f t="shared" si="7"/>
        <v>637.38</v>
      </c>
      <c r="L33" s="9" t="s">
        <v>28</v>
      </c>
    </row>
    <row r="34" spans="1:14" x14ac:dyDescent="0.25">
      <c r="B34" s="40">
        <v>59</v>
      </c>
      <c r="C34" s="14">
        <v>571.38</v>
      </c>
      <c r="D34" s="32">
        <v>97.1</v>
      </c>
      <c r="E34" s="32">
        <v>88</v>
      </c>
      <c r="F34" s="34">
        <f t="shared" si="6"/>
        <v>92.094999999999999</v>
      </c>
      <c r="G34" s="32">
        <v>90</v>
      </c>
      <c r="H34" s="14">
        <f t="shared" si="8"/>
        <v>514.24199999999996</v>
      </c>
      <c r="I34" s="14">
        <v>0</v>
      </c>
      <c r="J34" s="14">
        <v>59.12</v>
      </c>
      <c r="K34" s="21">
        <f t="shared" si="7"/>
        <v>573.36199999999997</v>
      </c>
      <c r="L34" s="9" t="s">
        <v>28</v>
      </c>
    </row>
    <row r="35" spans="1:14" ht="30" x14ac:dyDescent="0.25">
      <c r="A35" s="31" t="s">
        <v>41</v>
      </c>
      <c r="B35" s="40">
        <v>60</v>
      </c>
      <c r="C35" s="14">
        <v>380.92</v>
      </c>
      <c r="D35" s="32">
        <v>97.1</v>
      </c>
      <c r="E35" s="32">
        <v>93</v>
      </c>
      <c r="F35" s="34">
        <f t="shared" si="6"/>
        <v>94.844999999999999</v>
      </c>
      <c r="G35" s="32">
        <v>100</v>
      </c>
      <c r="H35" s="14">
        <f t="shared" si="8"/>
        <v>380.92</v>
      </c>
      <c r="I35" s="14">
        <v>0</v>
      </c>
      <c r="J35" s="14">
        <v>66</v>
      </c>
      <c r="K35" s="21">
        <f t="shared" si="7"/>
        <v>446.92</v>
      </c>
      <c r="L35" s="9" t="s">
        <v>29</v>
      </c>
      <c r="N35" s="19"/>
    </row>
    <row r="36" spans="1:14" x14ac:dyDescent="0.25">
      <c r="B36" s="40">
        <v>182</v>
      </c>
      <c r="C36" s="14">
        <v>657.09</v>
      </c>
      <c r="D36" s="32">
        <v>97.1</v>
      </c>
      <c r="E36" s="32">
        <v>100</v>
      </c>
      <c r="F36" s="34">
        <f t="shared" si="6"/>
        <v>98.694999999999993</v>
      </c>
      <c r="G36" s="32">
        <v>100</v>
      </c>
      <c r="H36" s="14">
        <f t="shared" si="8"/>
        <v>657.09</v>
      </c>
      <c r="I36" s="14">
        <v>0</v>
      </c>
      <c r="J36" s="14">
        <v>66</v>
      </c>
      <c r="K36" s="21">
        <f t="shared" si="7"/>
        <v>723.09</v>
      </c>
      <c r="L36" s="9" t="s">
        <v>27</v>
      </c>
    </row>
    <row r="37" spans="1:14" x14ac:dyDescent="0.25">
      <c r="A37" s="32"/>
      <c r="B37" s="40">
        <v>3.61</v>
      </c>
      <c r="C37" s="14">
        <v>571.38</v>
      </c>
      <c r="D37" s="32">
        <v>97.1</v>
      </c>
      <c r="E37" s="32">
        <v>86</v>
      </c>
      <c r="F37" s="34">
        <f t="shared" si="6"/>
        <v>90.995000000000005</v>
      </c>
      <c r="G37" s="32">
        <v>90</v>
      </c>
      <c r="H37" s="14">
        <f t="shared" si="8"/>
        <v>514.24199999999996</v>
      </c>
      <c r="I37" s="14">
        <v>514.24</v>
      </c>
      <c r="J37" s="14"/>
      <c r="K37" s="21">
        <f t="shared" si="7"/>
        <v>1.9999999999527063E-3</v>
      </c>
      <c r="L37" s="9" t="s">
        <v>29</v>
      </c>
    </row>
    <row r="38" spans="1:14" x14ac:dyDescent="0.25">
      <c r="A38" s="32"/>
      <c r="B38" s="40">
        <v>61</v>
      </c>
      <c r="C38" s="14">
        <v>571.38</v>
      </c>
      <c r="D38" s="32">
        <v>97.1</v>
      </c>
      <c r="E38" s="32">
        <v>100</v>
      </c>
      <c r="F38" s="34">
        <f t="shared" si="6"/>
        <v>98.694999999999993</v>
      </c>
      <c r="G38" s="32">
        <v>100</v>
      </c>
      <c r="H38" s="14">
        <f t="shared" si="8"/>
        <v>571.38</v>
      </c>
      <c r="I38" s="14">
        <v>0</v>
      </c>
      <c r="J38" s="14">
        <v>66</v>
      </c>
      <c r="K38" s="21">
        <f t="shared" si="7"/>
        <v>637.38</v>
      </c>
      <c r="L38" s="9" t="s">
        <v>29</v>
      </c>
    </row>
    <row r="39" spans="1:14" x14ac:dyDescent="0.25">
      <c r="A39" s="33" t="s">
        <v>42</v>
      </c>
      <c r="B39" s="40">
        <v>457</v>
      </c>
      <c r="C39" s="14">
        <v>435.61</v>
      </c>
      <c r="D39" s="32">
        <v>97.1</v>
      </c>
      <c r="E39" s="32">
        <v>98</v>
      </c>
      <c r="F39" s="34">
        <f t="shared" si="6"/>
        <v>97.594999999999999</v>
      </c>
      <c r="G39" s="32">
        <v>100</v>
      </c>
      <c r="H39" s="14">
        <f t="shared" si="8"/>
        <v>435.61</v>
      </c>
      <c r="I39" s="14">
        <v>0</v>
      </c>
      <c r="J39" s="14">
        <v>66</v>
      </c>
      <c r="K39" s="21">
        <f t="shared" si="7"/>
        <v>501.61</v>
      </c>
      <c r="L39" s="9" t="s">
        <v>27</v>
      </c>
    </row>
    <row r="40" spans="1:14" ht="15.75" thickBot="1" x14ac:dyDescent="0.3">
      <c r="A40" s="32"/>
      <c r="B40" s="40">
        <v>62</v>
      </c>
      <c r="C40" s="14">
        <v>571.38</v>
      </c>
      <c r="D40" s="32">
        <v>97.1</v>
      </c>
      <c r="E40" s="32">
        <v>100</v>
      </c>
      <c r="F40" s="34">
        <f t="shared" si="6"/>
        <v>98.694999999999993</v>
      </c>
      <c r="G40" s="32">
        <v>100</v>
      </c>
      <c r="H40" s="14">
        <f t="shared" si="8"/>
        <v>571.38</v>
      </c>
      <c r="I40" s="14">
        <v>0</v>
      </c>
      <c r="J40" s="14">
        <v>66</v>
      </c>
      <c r="K40" s="21">
        <f t="shared" si="7"/>
        <v>637.38</v>
      </c>
      <c r="L40" s="9" t="s">
        <v>29</v>
      </c>
      <c r="N40" s="19"/>
    </row>
    <row r="41" spans="1:14" ht="15.75" thickBot="1" x14ac:dyDescent="0.3">
      <c r="A41" s="32"/>
      <c r="B41" s="35" t="s">
        <v>11</v>
      </c>
      <c r="C41" s="16">
        <f>SUM(C31:C40)</f>
        <v>5073.3200000000006</v>
      </c>
      <c r="D41" s="39"/>
      <c r="E41" s="39"/>
      <c r="F41" s="39"/>
      <c r="G41" s="39"/>
      <c r="H41" s="17">
        <f>SUM(H31:H40)</f>
        <v>4884.7640000000001</v>
      </c>
      <c r="I41" s="17">
        <f>SUM(I31:I40)</f>
        <v>514.24</v>
      </c>
      <c r="J41" s="17">
        <f>SUM(J31:J40)</f>
        <v>514.24</v>
      </c>
      <c r="K41" s="26">
        <f>SUM(K31:K40)</f>
        <v>4884.7640000000001</v>
      </c>
      <c r="L41" s="9"/>
    </row>
    <row r="42" spans="1:14" x14ac:dyDescent="0.25">
      <c r="C42" s="19"/>
      <c r="D42" s="19"/>
      <c r="E42" s="19"/>
      <c r="F42" s="19"/>
      <c r="G42" s="19"/>
      <c r="H42" s="19"/>
      <c r="I42" s="19"/>
      <c r="J42" s="19"/>
      <c r="K42" s="19"/>
    </row>
    <row r="43" spans="1:14" x14ac:dyDescent="0.25">
      <c r="A43" s="32" t="s">
        <v>14</v>
      </c>
      <c r="B43" s="34">
        <v>2056.98</v>
      </c>
      <c r="C43" s="14"/>
      <c r="D43" s="14"/>
      <c r="E43" s="14"/>
      <c r="F43" s="14"/>
      <c r="G43" s="14"/>
      <c r="H43" s="14"/>
      <c r="I43" s="14"/>
      <c r="J43" s="14"/>
      <c r="K43" s="20"/>
      <c r="L43" s="9"/>
    </row>
    <row r="44" spans="1:14" x14ac:dyDescent="0.25">
      <c r="B44" s="40">
        <v>251</v>
      </c>
      <c r="C44" s="14">
        <v>657.09</v>
      </c>
      <c r="D44" s="32">
        <v>100</v>
      </c>
      <c r="E44" s="32">
        <v>97</v>
      </c>
      <c r="F44" s="34">
        <f>D44*45/100+(E44*55/100)</f>
        <v>98.35</v>
      </c>
      <c r="G44" s="32">
        <v>100</v>
      </c>
      <c r="H44" s="14">
        <f>C44*G44/100</f>
        <v>657.09</v>
      </c>
      <c r="I44" s="14">
        <v>0</v>
      </c>
      <c r="J44" s="14"/>
      <c r="K44" s="21">
        <f>SUM(H44)-I44+J44</f>
        <v>657.09</v>
      </c>
      <c r="L44" s="9" t="s">
        <v>30</v>
      </c>
    </row>
    <row r="45" spans="1:14" x14ac:dyDescent="0.25">
      <c r="B45" s="40">
        <v>252</v>
      </c>
      <c r="C45" s="14">
        <v>657.09</v>
      </c>
      <c r="D45" s="32">
        <v>100</v>
      </c>
      <c r="E45" s="32">
        <v>98</v>
      </c>
      <c r="F45" s="34">
        <f>D45*45/100+(E45*55/100)</f>
        <v>98.9</v>
      </c>
      <c r="G45" s="32">
        <v>100</v>
      </c>
      <c r="H45" s="14">
        <f t="shared" ref="H45:H46" si="9">C45*G45/100</f>
        <v>657.09</v>
      </c>
      <c r="I45" s="14">
        <v>0</v>
      </c>
      <c r="J45" s="14"/>
      <c r="K45" s="21">
        <f t="shared" ref="K45:K46" si="10">SUM(H45)-I45+J45</f>
        <v>657.09</v>
      </c>
      <c r="L45" s="9" t="s">
        <v>30</v>
      </c>
    </row>
    <row r="46" spans="1:14" ht="15.75" thickBot="1" x14ac:dyDescent="0.3">
      <c r="B46" s="40">
        <v>97</v>
      </c>
      <c r="C46" s="22">
        <v>742.8</v>
      </c>
      <c r="D46" s="32">
        <v>100</v>
      </c>
      <c r="E46" s="32">
        <v>100</v>
      </c>
      <c r="F46" s="34">
        <f>D46*45/100+(E46*55/100)</f>
        <v>100</v>
      </c>
      <c r="G46" s="36">
        <v>100</v>
      </c>
      <c r="H46" s="14">
        <f t="shared" si="9"/>
        <v>742.8</v>
      </c>
      <c r="I46" s="14">
        <v>0</v>
      </c>
      <c r="J46" s="22"/>
      <c r="K46" s="23">
        <f t="shared" si="10"/>
        <v>742.8</v>
      </c>
      <c r="L46" s="9" t="s">
        <v>30</v>
      </c>
    </row>
    <row r="47" spans="1:14" ht="15.75" thickBot="1" x14ac:dyDescent="0.3">
      <c r="A47" s="32"/>
      <c r="B47" s="35" t="s">
        <v>11</v>
      </c>
      <c r="C47" s="16">
        <f>SUM(C43:C46)</f>
        <v>2056.98</v>
      </c>
      <c r="D47" s="39"/>
      <c r="E47" s="39"/>
      <c r="F47" s="39"/>
      <c r="G47" s="39"/>
      <c r="H47" s="17">
        <f t="shared" ref="H47:K47" si="11">SUM(H43:H46)</f>
        <v>2056.98</v>
      </c>
      <c r="I47" s="17">
        <f t="shared" si="11"/>
        <v>0</v>
      </c>
      <c r="J47" s="17">
        <f t="shared" si="11"/>
        <v>0</v>
      </c>
      <c r="K47" s="26">
        <f t="shared" si="11"/>
        <v>2056.98</v>
      </c>
      <c r="L47" s="9"/>
    </row>
    <row r="48" spans="1:14" x14ac:dyDescent="0.25">
      <c r="C48" s="19"/>
      <c r="D48" s="19"/>
      <c r="E48" s="19"/>
      <c r="F48" s="19"/>
      <c r="G48" s="19"/>
      <c r="H48" s="19"/>
      <c r="I48" s="19"/>
      <c r="J48" s="19"/>
      <c r="K48" s="19"/>
    </row>
    <row r="49" spans="1:12" x14ac:dyDescent="0.25">
      <c r="A49" s="32" t="s">
        <v>33</v>
      </c>
      <c r="B49" s="34">
        <v>1399.89</v>
      </c>
      <c r="C49" s="14"/>
      <c r="D49" s="14"/>
      <c r="E49" s="14"/>
      <c r="F49" s="14"/>
      <c r="G49" s="14"/>
      <c r="H49" s="14"/>
      <c r="I49" s="14"/>
      <c r="J49" s="14"/>
      <c r="K49" s="20"/>
      <c r="L49" s="9"/>
    </row>
    <row r="50" spans="1:12" x14ac:dyDescent="0.25">
      <c r="B50" s="40">
        <v>46</v>
      </c>
      <c r="C50" s="14">
        <v>742.8</v>
      </c>
      <c r="D50" s="32">
        <v>100</v>
      </c>
      <c r="E50" s="32">
        <v>91</v>
      </c>
      <c r="F50" s="34">
        <f>D50*45/100+(E50*55/100)</f>
        <v>95.05</v>
      </c>
      <c r="G50" s="32">
        <v>100</v>
      </c>
      <c r="H50" s="14">
        <f>C50*G50/100</f>
        <v>742.8</v>
      </c>
      <c r="I50" s="14">
        <v>0</v>
      </c>
      <c r="J50" s="27"/>
      <c r="K50" s="21">
        <f t="shared" ref="K50:K51" si="12">SUM(H50)-I50+J50</f>
        <v>742.8</v>
      </c>
      <c r="L50" s="9" t="s">
        <v>31</v>
      </c>
    </row>
    <row r="51" spans="1:12" ht="15.75" thickBot="1" x14ac:dyDescent="0.3">
      <c r="B51" s="40">
        <v>44</v>
      </c>
      <c r="C51" s="22">
        <v>657.09</v>
      </c>
      <c r="D51" s="32">
        <v>100</v>
      </c>
      <c r="E51" s="32">
        <v>85</v>
      </c>
      <c r="F51" s="34">
        <f>D51*45/100+(E51*55/100)</f>
        <v>91.75</v>
      </c>
      <c r="G51" s="36">
        <v>80</v>
      </c>
      <c r="H51" s="14">
        <f>C51*G51/100</f>
        <v>525.67200000000003</v>
      </c>
      <c r="I51" s="14">
        <v>0</v>
      </c>
      <c r="J51" s="28"/>
      <c r="K51" s="23">
        <f t="shared" si="12"/>
        <v>525.67200000000003</v>
      </c>
      <c r="L51" s="9" t="s">
        <v>32</v>
      </c>
    </row>
    <row r="52" spans="1:12" ht="15.75" thickBot="1" x14ac:dyDescent="0.3">
      <c r="A52" s="32"/>
      <c r="B52" s="35" t="s">
        <v>11</v>
      </c>
      <c r="C52" s="16">
        <f>SUM(C49:C51)</f>
        <v>1399.8899999999999</v>
      </c>
      <c r="D52" s="39"/>
      <c r="E52" s="39"/>
      <c r="F52" s="39"/>
      <c r="G52" s="39"/>
      <c r="H52" s="17">
        <f>SUM(H49:H51)</f>
        <v>1268.472</v>
      </c>
      <c r="I52" s="17">
        <f>SUM(I49:I51)</f>
        <v>0</v>
      </c>
      <c r="J52" s="17">
        <f>SUM(J49:J51)</f>
        <v>0</v>
      </c>
      <c r="K52" s="26">
        <f>SUM(K49:K51)</f>
        <v>1268.472</v>
      </c>
      <c r="L52" s="9"/>
    </row>
    <row r="53" spans="1:12" x14ac:dyDescent="0.25">
      <c r="C53" s="19"/>
      <c r="D53" s="19"/>
      <c r="E53" s="19"/>
      <c r="F53" s="19"/>
      <c r="G53" s="19"/>
      <c r="H53" s="19"/>
      <c r="I53" s="19"/>
      <c r="J53" s="19"/>
      <c r="K53" s="19"/>
    </row>
    <row r="54" spans="1:12" x14ac:dyDescent="0.25">
      <c r="A54" s="32" t="s">
        <v>15</v>
      </c>
      <c r="B54" s="34">
        <v>1314.18</v>
      </c>
      <c r="C54" s="14"/>
      <c r="D54" s="14"/>
      <c r="E54" s="14"/>
      <c r="F54" s="14"/>
      <c r="G54" s="14"/>
      <c r="H54" s="14"/>
      <c r="I54" s="14"/>
      <c r="J54" s="14"/>
      <c r="K54" s="20"/>
      <c r="L54" s="9"/>
    </row>
    <row r="55" spans="1:12" x14ac:dyDescent="0.25">
      <c r="B55" s="40">
        <v>57</v>
      </c>
      <c r="C55" s="14">
        <v>657.09</v>
      </c>
      <c r="D55" s="32">
        <v>100</v>
      </c>
      <c r="E55" s="32">
        <v>99</v>
      </c>
      <c r="F55" s="34">
        <f>D55*45/100+(E55*55/100)</f>
        <v>99.45</v>
      </c>
      <c r="G55" s="32">
        <v>100</v>
      </c>
      <c r="H55" s="14">
        <f>C55*G55/100</f>
        <v>657.09</v>
      </c>
      <c r="I55" s="14">
        <v>0</v>
      </c>
      <c r="J55" s="27"/>
      <c r="K55" s="21">
        <f t="shared" ref="K55:K56" si="13">SUM(H55)-I55+J55</f>
        <v>657.09</v>
      </c>
      <c r="L55" s="9" t="s">
        <v>31</v>
      </c>
    </row>
    <row r="56" spans="1:12" ht="15.75" thickBot="1" x14ac:dyDescent="0.3">
      <c r="B56" s="40">
        <v>417</v>
      </c>
      <c r="C56" s="22">
        <v>657.09</v>
      </c>
      <c r="D56" s="32">
        <v>100</v>
      </c>
      <c r="E56" s="32">
        <v>100</v>
      </c>
      <c r="F56" s="34">
        <f>D56*45/100+(E56*55/100)</f>
        <v>100</v>
      </c>
      <c r="G56" s="36">
        <v>100</v>
      </c>
      <c r="H56" s="14">
        <f>C56*G56/100</f>
        <v>657.09</v>
      </c>
      <c r="I56" s="14">
        <v>0</v>
      </c>
      <c r="J56" s="28"/>
      <c r="K56" s="23">
        <f t="shared" si="13"/>
        <v>657.09</v>
      </c>
      <c r="L56" s="9" t="s">
        <v>32</v>
      </c>
    </row>
    <row r="57" spans="1:12" ht="15.75" thickBot="1" x14ac:dyDescent="0.3">
      <c r="A57" s="32"/>
      <c r="B57" s="35" t="s">
        <v>11</v>
      </c>
      <c r="C57" s="16">
        <f>SUM(C54:C56)</f>
        <v>1314.18</v>
      </c>
      <c r="D57" s="39"/>
      <c r="E57" s="39"/>
      <c r="F57" s="39"/>
      <c r="G57" s="39"/>
      <c r="H57" s="17">
        <f>SUM(H54:H56)</f>
        <v>1314.18</v>
      </c>
      <c r="I57" s="17">
        <f>SUM(I54:I56)</f>
        <v>0</v>
      </c>
      <c r="J57" s="17">
        <f>SUM(J54:J56)</f>
        <v>0</v>
      </c>
      <c r="K57" s="26">
        <f>SUM(K54:K56)</f>
        <v>1314.18</v>
      </c>
      <c r="L57" s="9"/>
    </row>
    <row r="58" spans="1:12" x14ac:dyDescent="0.25">
      <c r="C58" s="19"/>
      <c r="D58" s="19"/>
      <c r="E58" s="19"/>
      <c r="F58" s="19"/>
      <c r="G58" s="19"/>
      <c r="H58" s="19"/>
      <c r="I58" s="19"/>
      <c r="J58" s="19"/>
      <c r="K58" s="19"/>
    </row>
    <row r="59" spans="1:12" x14ac:dyDescent="0.25">
      <c r="B59" s="5" t="s">
        <v>16</v>
      </c>
      <c r="C59" s="15">
        <v>16689</v>
      </c>
      <c r="D59" s="15"/>
      <c r="E59" s="15"/>
      <c r="F59" s="15"/>
      <c r="G59" s="15"/>
      <c r="H59" s="15">
        <v>16689</v>
      </c>
      <c r="I59" s="15">
        <f>SUM(I57)+I47+I41+I29+I23</f>
        <v>514.24</v>
      </c>
      <c r="J59" s="15"/>
      <c r="K59" s="15">
        <v>16240.67</v>
      </c>
      <c r="L59" s="9"/>
    </row>
    <row r="60" spans="1:12" x14ac:dyDescent="0.25">
      <c r="C60" s="19"/>
      <c r="D60" s="19"/>
      <c r="E60" s="19"/>
      <c r="F60" s="19"/>
      <c r="G60" s="19"/>
      <c r="H60" s="19"/>
      <c r="I60" s="19"/>
      <c r="J60" s="19"/>
      <c r="K60" s="19"/>
    </row>
    <row r="61" spans="1:12" x14ac:dyDescent="0.25">
      <c r="B61" s="5" t="s">
        <v>18</v>
      </c>
      <c r="C61" s="15">
        <f>SUM(C59)-K59</f>
        <v>448.32999999999993</v>
      </c>
      <c r="D61" s="29"/>
      <c r="E61" s="29"/>
      <c r="F61" s="29"/>
      <c r="G61" s="29"/>
      <c r="H61" s="19"/>
      <c r="I61" s="19"/>
      <c r="J61" s="19"/>
      <c r="K61" s="19"/>
    </row>
    <row r="62" spans="1:12" ht="22.5" customHeight="1" x14ac:dyDescent="0.25">
      <c r="B62" s="38"/>
      <c r="C62" s="29"/>
      <c r="D62" s="29"/>
      <c r="E62" s="29"/>
      <c r="F62" s="29"/>
      <c r="G62" s="29"/>
      <c r="H62" s="19"/>
      <c r="I62" s="19"/>
      <c r="J62" s="19"/>
      <c r="K62" s="19"/>
    </row>
    <row r="63" spans="1:12" ht="75" x14ac:dyDescent="0.25">
      <c r="A63" s="31" t="s">
        <v>45</v>
      </c>
      <c r="H63" s="4"/>
      <c r="I63" s="4"/>
      <c r="J63" s="4"/>
      <c r="K63" s="4"/>
    </row>
    <row r="64" spans="1:12" x14ac:dyDescent="0.25">
      <c r="H64" s="4"/>
      <c r="I64" s="4"/>
      <c r="J64" s="4"/>
      <c r="K64" s="4"/>
    </row>
  </sheetData>
  <mergeCells count="5">
    <mergeCell ref="A1:K1"/>
    <mergeCell ref="A3:K3"/>
    <mergeCell ref="A5:L5"/>
    <mergeCell ref="A10:L10"/>
    <mergeCell ref="A7:L7"/>
  </mergeCells>
  <pageMargins left="0.51181102362204722" right="0.51181102362204722" top="0.55118110236220474" bottom="0.55118110236220474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FONDO E 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Edero Cerquiglini</dc:creator>
  <cp:lastModifiedBy>Diego Bagli</cp:lastModifiedBy>
  <cp:lastPrinted>2020-11-24T09:13:18Z</cp:lastPrinted>
  <dcterms:created xsi:type="dcterms:W3CDTF">2011-07-18T06:58:55Z</dcterms:created>
  <dcterms:modified xsi:type="dcterms:W3CDTF">2023-05-31T10:53:55Z</dcterms:modified>
</cp:coreProperties>
</file>